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18915" windowHeight="11760"/>
  </bookViews>
  <sheets>
    <sheet name="Hoja1" sheetId="1" r:id="rId1"/>
    <sheet name="Hoja2" sheetId="2" r:id="rId2"/>
    <sheet name="Hoja3" sheetId="3" r:id="rId3"/>
  </sheets>
  <calcPr calcId="144525"/>
</workbook>
</file>

<file path=xl/calcChain.xml><?xml version="1.0" encoding="utf-8"?>
<calcChain xmlns="http://schemas.openxmlformats.org/spreadsheetml/2006/main">
  <c r="T23" i="1" l="1"/>
  <c r="S23" i="1"/>
  <c r="P23" i="1"/>
  <c r="T21" i="1" l="1"/>
  <c r="S21" i="1"/>
  <c r="P21" i="1"/>
  <c r="T14" i="1" l="1"/>
  <c r="S14" i="1"/>
  <c r="P14" i="1"/>
  <c r="T13" i="1"/>
  <c r="S13" i="1"/>
  <c r="S12" i="1"/>
  <c r="P12" i="1"/>
  <c r="T12" i="1"/>
  <c r="P13" i="1"/>
  <c r="T7" i="1"/>
  <c r="S7" i="1"/>
  <c r="P7" i="1"/>
  <c r="T11" i="1"/>
  <c r="S11" i="1"/>
  <c r="R11" i="1"/>
  <c r="S8" i="1" l="1"/>
  <c r="S9" i="1"/>
  <c r="S10" i="1"/>
  <c r="S15" i="1"/>
  <c r="S16" i="1"/>
  <c r="S17" i="1"/>
  <c r="S20" i="1"/>
  <c r="P8" i="1"/>
  <c r="P9" i="1"/>
  <c r="P10" i="1"/>
  <c r="P16" i="1"/>
  <c r="P17" i="1"/>
  <c r="P20" i="1"/>
  <c r="P22" i="1"/>
</calcChain>
</file>

<file path=xl/sharedStrings.xml><?xml version="1.0" encoding="utf-8"?>
<sst xmlns="http://schemas.openxmlformats.org/spreadsheetml/2006/main" count="149" uniqueCount="111">
  <si>
    <t>OBJETIVO PND</t>
  </si>
  <si>
    <t>OBJETIVO SECTORIAL</t>
  </si>
  <si>
    <t>MIPG</t>
  </si>
  <si>
    <t>ESTRATEGIA</t>
  </si>
  <si>
    <t>PRODUCTO</t>
  </si>
  <si>
    <t>RESPONSABLE</t>
  </si>
  <si>
    <t>INDICADOR</t>
  </si>
  <si>
    <t>LÍNEA BASE</t>
  </si>
  <si>
    <t>META CUATRIENIO</t>
  </si>
  <si>
    <t>META 2015</t>
  </si>
  <si>
    <t>META 2016</t>
  </si>
  <si>
    <t>META 2017</t>
  </si>
  <si>
    <t>META 2018</t>
  </si>
  <si>
    <t>COMPROMISOS 2015</t>
  </si>
  <si>
    <t>RESULTADOS 
I TRIM. 2015</t>
  </si>
  <si>
    <t>OBSERVACIONES</t>
  </si>
  <si>
    <t>RESULTADOS 
2 TRIM. 2015</t>
  </si>
  <si>
    <t>Movilidad Social</t>
  </si>
  <si>
    <t xml:space="preserve">Aumentar el acceso efectivo a los servicios y mejorar la calidad en la atención </t>
  </si>
  <si>
    <t>Política _Gestión Misional y de gobierno</t>
  </si>
  <si>
    <t>Política de mejoramiento de la calidad</t>
  </si>
  <si>
    <t xml:space="preserve">Acceso a citas médica y/o odontológicas </t>
  </si>
  <si>
    <t>COOR. ASISTENCIAL</t>
  </si>
  <si>
    <t>Sumatoria total de los días calendario transcurridos entre la fecha en la cual el paciente solicita cita de primera vez o prioritaria para ser atendido en la consulta de medicina general y la fecha para la cual es asignada la cita/número total de consultas médicas generales asignadas</t>
  </si>
  <si>
    <t>Se dio cumplimiento del indicador ya que lo oportunidad esta en menos de 3 dias. la totalidad de dias calensdario transcurridos fue de 10652,9229948584 y total de consultas asiganadas 3740. para un cumplimiento del trimestre del 2.8 dias.</t>
  </si>
  <si>
    <t xml:space="preserve">Se puede evidenciar que se dio cumplimiento al indicador de oportunidad de atencion de consulta de medicina general y odontologia.  La totalidad de dias de calendario transcurridos fue de 13201,6032 y total de consultas asignadas 5033. Dando un cumplimiento de 2.6 dias. </t>
  </si>
  <si>
    <t xml:space="preserve">Reducción en el tiempo de  espera del paciente para la atención en consulta de Urgencias </t>
  </si>
  <si>
    <t>Sumatoria de minutos transcurridos entre la solicitud de la atención en consulta de urgencias y el momento en el cual es atendido en consulta por parte del médico/ total de usuarios atendidos en consulta de urgencias</t>
  </si>
  <si>
    <t>Se dio cumplimiento del indicador ya que lo oportunidad esta en menos de 30 minutos.</t>
  </si>
  <si>
    <t>se evidencia cumplimiento del indicador de oportunidad en la consulta de urgencias. Numerador sumatoria de numero de minutos transcurridos  entre lasolicitud y laatencion en urgencias: 102950. Denominador total usuarios atendidos 3387.</t>
  </si>
  <si>
    <t>Oportunidad en el inicio del tratamiento de leucemia en niños en menores de 18 años</t>
  </si>
  <si>
    <t>Número de menores de 18 años que se realizaron examen de frotis d sangre periférica / total de menores de 18 años con riesgo de leucemia.</t>
  </si>
  <si>
    <t>100% Captación Oportuna Menores de 18 Años</t>
  </si>
  <si>
    <t>A la totalidad de niños con riesgo de leucemia se le realizo frotis de sangre periferica. por lo que se dio cumplimiento al 100%.</t>
  </si>
  <si>
    <t>A la totalidad de niños con riesgo de leucemia se le realizo frotis de sangre periferica, total 6. por lo que se dio cumplimiento al 100%.</t>
  </si>
  <si>
    <t>Programa de fortalecimiento de los centros de diagnóstico a nivel nacional y territorial</t>
  </si>
  <si>
    <t>Detección temprana de casos de VIH</t>
  </si>
  <si>
    <t>Numero de gestantes que se le solicito la prueba de VIH/ total de gestantes captadas.</t>
  </si>
  <si>
    <t>Solicitud de prueba de VIH al 100% de las gestantes captadas</t>
  </si>
  <si>
    <t>La totalidad de gestantes que ingresaron al programa (28 gestantes) se les ordeno el examen de vih previa consejeria.</t>
  </si>
  <si>
    <t>En el trimestre ingresaron 9 gestantes al programa de control prenatal, y la totalidad se les realizo a prueba pre test VIH  y se envio la prueba de examen.</t>
  </si>
  <si>
    <t>Gestión Misional y de gobierno</t>
  </si>
  <si>
    <t>Política de talento humano en salud</t>
  </si>
  <si>
    <t>Plan de Bienestar Social e Incentivos</t>
  </si>
  <si>
    <t>COORDIANCION TALENTO HUMANO</t>
  </si>
  <si>
    <t>Numero de actividades ejecutadas/ Numero de actividades programadas</t>
  </si>
  <si>
    <t>Cumplir con el 90% del Plan de Bienestar Social e Incentivos Y Plan institucional de capacitacion</t>
  </si>
  <si>
    <t>Para el primer trimestre se programaron 15 capacitaciones, las cuales fueron ejecutadas en su totalidad.</t>
  </si>
  <si>
    <t xml:space="preserve">Mejorar las condiciones de salud de la población y disminuir las brechas en resultados en salud </t>
  </si>
  <si>
    <t>Política para la promoción de la salud, la prevención y atención de las enfermedades no transmisibles (ENT)</t>
  </si>
  <si>
    <t>Aumento de la población que asiste al menos una vez al año a consulta médica u odontológica por prevención</t>
  </si>
  <si>
    <t>Número de personas atendidas por primera vez en los programas de promoción y detección temprana del Sanatorio de Agua de Dios ESE/ total de personas objeto del programa.</t>
  </si>
  <si>
    <t>Identificación temprana de los casos de cáncer de mama.</t>
  </si>
  <si>
    <t>Número de mujeres que se realizó examen de seno/  mujeres a partir de los 20 años programadas.</t>
  </si>
  <si>
    <t xml:space="preserve">De las atencions realizadas se identifico7 pacientes con diagnosticos de alteracion en mama. para el segundo trimestre se asignara codigo para la facturacion de la consulta de seno. con relacion a la meta del trimestre se dio un cumplimiento del 33%. </t>
  </si>
  <si>
    <t>Identificación temprana de los casos de cáncer de cuello uterino.</t>
  </si>
  <si>
    <t>Número de mujeres que se tomaron la citología  de 25 a 69 años e iniciaron vida sexual activa/  mujeres en edad fértil programadas.</t>
  </si>
  <si>
    <t xml:space="preserve">Se tomo como base la poblacion 645 mujeres en edad fertil para el año 2015. se erealizo un total de 93 citologias con relacion a la meta trimetral se dio un cumplimiento del 58% por lo que se decide ubicar a una jefe todas las mañanas para la toma de citologia de lunes a viernes. </t>
  </si>
  <si>
    <t xml:space="preserve">Programa Ampliado de Inmunizaciones (PAI) </t>
  </si>
  <si>
    <t xml:space="preserve">Incluir en el Plan Ampliado de Inmunizaciones: Dengue, Meningococo,  Varicela, Rabia humana, TdaP de la gestante (universalización), Polio inactivada (universalización) y Polio oral. Las 22 vacunas protegerán contra 30 enfermedades. </t>
  </si>
  <si>
    <t>Número de población vacunada con biológico entregado por la secretaria de salud de Cundinamarca (influenza, neumoco adulto, varicela,DptAcelular)/ total de biológico entregado por la secretaria de salud de Cundinamarca.</t>
  </si>
  <si>
    <t>No se ha aplicado el 100% de biologico solicitado ya que el ultimo pedido llego a finales del mes de marzo el cual se debe aplicar en el mes abril.</t>
  </si>
  <si>
    <t>Cobertura de vacunación en menores de un año con terceras dosis de pentavalente</t>
  </si>
  <si>
    <t>Número de niños menores de un año vacunados con tercera dosis de polio y pentavalente/ total de niños menores d un año con sitio de atención SAD.</t>
  </si>
  <si>
    <t>Se realizo cruce de los niños objeto de las EPS  con las cuales se tiene contrato el Sanatorio  para aplicación de tercera dosis en los meses de abril a junio, donde se identifican 7 niños los cuales se encuentran vacunados con la tercera dosis de polio y pentavalente. Las estrategias realizadas es contar con vacunadora extramural, y se realizo seguimiento de las bases y kardex de niños menores de cinco años mensualmente. Se realizo llamada telefonica a los pacientes objetos de vacunacion en el mismo mes. Se cuenta con 4 gestoras de salud que realizan la canalizacion a vacunacion.</t>
  </si>
  <si>
    <t>Cobertura de vacunación en niños de un año de edad con triple viral</t>
  </si>
  <si>
    <t>Número de niños de un año con aplicación biológico tv/ total de niños  de un año con sitio de atención SAD.</t>
  </si>
  <si>
    <t>Se realizo cruce de los niños objeto de las EPS  con las cuales  tiene contrato el Sanatorio  para aplicación de triple viral del año en los meses de abril a junio, donde se identificaron 10 niños los cuales se encuentran vacunados con la tercera dosis de polio y pentavalente. Las estrategias realizadas es contar con vacunadora extramural, y se realizo seguimiento de las bases y kardex de niños menores de cinco años mensualmente. Se realizo llamada telefonica a los pacientes objetos de vacunacion en el mismo mes. Se cuenta con 4 gestoras de salud que realizan la canalizacion a vacunacion.</t>
  </si>
  <si>
    <t>Programa para la prevención y el control de las enfermedades endemoepidémicas, desatendidas, emergentes y reemergentes</t>
  </si>
  <si>
    <t>Reducir la mortalidad por casos de  IRA</t>
  </si>
  <si>
    <t>Número de muertes por ira en menores de 5 años/ total niños asignados a la IPS.</t>
  </si>
  <si>
    <t>Durante eltrimestre no se presentaron casos de muertes en los servicios de urgencias y hospitalizacion en el hospital herrera. dando un porcentaje de cumplimiento del indicador del 100%</t>
  </si>
  <si>
    <t>Reducir la mortalidad por casos de  EDA en menores de cinco años</t>
  </si>
  <si>
    <t>Número de muertes por edad en menores de 5 años/ total niños asignados a la IPS.</t>
  </si>
  <si>
    <t xml:space="preserve">Política nacional de sexualidad, derechos sexuales y derechos reproductivos </t>
  </si>
  <si>
    <t>Entidades territoriales ofreciendo 4 o más controles prenatales</t>
  </si>
  <si>
    <t>Numero de gestantes con 4 o más controles prenatales del programa/ total de gestantes captadas.</t>
  </si>
  <si>
    <t>Detección temprana de casos de cancer de cuello uterino</t>
  </si>
  <si>
    <t>Número de mujeres que se tomaron la citología  de 25 a 69 años y iniciaron vida sexual activa/  mujeres en edad fértil programadas.</t>
  </si>
  <si>
    <t>Se tomo como base la poblacion de mujeres de 25 a 69 años de las bases de datos de las eps que tienen contrato con la istitucion. base de abril del 2015.</t>
  </si>
  <si>
    <t>Buen Gobierno</t>
  </si>
  <si>
    <t>Recuperar la confianza y legitimidad</t>
  </si>
  <si>
    <t xml:space="preserve">Transparencia, participación y servicio al ciudadano </t>
  </si>
  <si>
    <t xml:space="preserve">Política de transparencia, participación ciudadana y rendición de cuentas </t>
  </si>
  <si>
    <t>Audiencia Publica de Rendicion de Cuentas</t>
  </si>
  <si>
    <t>PLANEACION</t>
  </si>
  <si>
    <t>Realizar la rendicion de Cuentas programadas - Audiencia publica</t>
  </si>
  <si>
    <t>Esta actividad esta programa da para el 5 de Junio de 2015 de Acuerdo a lo Publicado en la Pagina de la Supersalud</t>
  </si>
  <si>
    <t xml:space="preserve">Política de fortalecimiento del sistema de información </t>
  </si>
  <si>
    <t>Desarrollar Estudios  e Investigaciones</t>
  </si>
  <si>
    <t>DIC</t>
  </si>
  <si>
    <t xml:space="preserve">Valoracion al 100% de los convivientes de pacientes diagnosticados con la enfermedad de hansen en el municipio de Agua de Dios </t>
  </si>
  <si>
    <t>El 100% de los convivientes de los pacientes hansen  del municipio de Agua de Dios seran valorados</t>
  </si>
  <si>
    <t>Se tomo como base la poblacion objeto para los programas de promocion y prevencion de las bases de datos de las eps contratadas con total de 4552. cabe aclarar que la poblacion objeto es para atender en el transcurso del año. se tomo como numerador las consultas realizadas con finalidad 3,4,5,6,7,8 que hacen referencia ha deteccion temprana ( 544 atenciones en el trimestre). con relacion a la meta acumulativa se dio un cumplimiento del 12% y con relacion a la meta trimestre se dio un cumplimiento de 64%. para lo cual se decidio contratar a partir del mes de mayo una enfermera jefe mas en el area de consulta externa con el fin de fortalecer el cumplimiento de las metas.  se inicio en el mes de mayo la consulta en colegios. se realizo induccion al personal de factruracion, gestoras en salud y equipo de salud de consulta externa en la captacion y demanda inducida de los programas de pyp. se realizo un instrutivo facilitador de los programas de promocion y prevencion con el fin de aclarar las dudas en el proceso de facturacion, demanda inducida y cargue de rips.</t>
  </si>
  <si>
    <t>Se identifica la atencion de 15 consultas de seno en poblacion de mujeres mayor de 20 años. Se decide como estrategia para el tercer trimestre capacitar un medico para que se asigne agenda  exclusiva de seno y asi dar cumplimiento a la meta.</t>
  </si>
  <si>
    <t>En el pedido del mes de junio se recibio 400 dosis deinfluenza de los cuales se ha aplicado 177, se tiene programado para la primer semana deagosto jornada en ancianatos y jardines. En el mes de junio se recibio las dosis solicitadas de varicela 15 lllegaron a fin de mes se tiene citados a los niños, los cuales han asistido en el mes de julio. Con relacion a la aplicacion de neumococo y dpta celular se encuentra al 100% la aplicacion de biologico para el segundo trimestre.</t>
  </si>
  <si>
    <t>Se realizo el cruce de niños vacunados con los niños meta por las eps (10 niños) que tienen contrato con la institucion dando un cumplimiento del 100% . se cuenta con el apoyo de una vacunadora extramural quien realiza seguimiento a los niños que por base de datos cumplen la edad  para la aplicacion de biologico.</t>
  </si>
  <si>
    <t>Se aclara que la meta a vacunar en niños de un año para el primer trimestre según la bases de datos  de los contratos es de 12 y según la proyeccion meta de la secretaria de cundinamarca para el municipio de agua de dios es 9 por mes. a la fecha se cuenta con una vacunacion del 100% de los usuarios que tienen sitio atencion agua de dios.</t>
  </si>
  <si>
    <t>Durante el trimestre no se presentaron casos de muertes en los servicios de urgencias y hospitalizacion en el hospital herrera. dando un porcentaje de cumplimiento del indicador del 100%</t>
  </si>
  <si>
    <t>Se tomo los datos registrados  del kardex de gestantes que se tiene en el programa de promocion y prevencion. aclarando que del total de las gestantes que asisten a la institucion (28). 8 iniciaron controles prenatales en el año 2015 por lo que no se tuvieron en cuenta para el indicadior. por lo que se tomo como meta las 20 gestantes que iniciaron control prenatal, dando un cumplimiento del 100% de las gestantes con mas de 4 controles prenatales.</t>
  </si>
  <si>
    <t xml:space="preserve">Se realizo revision de los datos registrados en el kardex de control prenatal institucional donde se verificaron que durante el segundo trimestre se identificaron  25 gestantes que ingresaron hasta el mes de febrero, de las cuales 24 tienen 4 o mas controles prenatales. Las actividades ejecutadas durante el trimestre fue la elaboracion de un kardex de gestantes con seguimiento mensual a las inasistentes y seguimiento por parte de las gestoras de salud al totalidad de las maternas. Se cuenta con el curso de la preparacion de la maternidad y paternidad donde participa un grupo interdisciplinario que ayuda a educar a las gestantes de la impostancia de la asistencia mensual a los controles prenatales. Se esta realizando seguimiento a los gravindex positivos y consultas de medicina general donde se captan las gestantes al programa de control prenatal. </t>
  </si>
  <si>
    <t>Se tomo como base de poblacion objeto de 25 a 69 años de las bases de datos de las EPS con las cuales se tiene contrato con la institucion dando como resultado 645 mujeres en edad fertil, Durante el segundo trimestre se tomaron 96 citologias evidenciando un porcetaje de cumplimiento para el trimestre de 60 %, con relacion al primer trimestre se obtuvo un aumento del 2%.Durante el segundo trimestre se realizo capacitacion al total del personal de salud de la institucion con el fin de mejorar la canalizacion a la toma de citologia. A partir del mes de marzo se cuenta con 4 gestoras de salud , las cuales realizan canalizacion casa a casa.</t>
  </si>
  <si>
    <t>Se realizo la audiencia de rendicion de cuentas del sanatorio de agua de dios el dia 5 de Junio de 2015, se realizo el respectivo informe por parte de la oficina de control interno y se cargo el soporte en la pagina de la Supersalud.</t>
  </si>
  <si>
    <t xml:space="preserve">Numero convivientes valorados / Total convivientes programados </t>
  </si>
  <si>
    <t>Se programaron 14 actividades , de las cuales se realizaron 12  cumpliendo con un 86%; las 2 activdades restantes seran realizadas en el III trimestre</t>
  </si>
  <si>
    <t>Se realiza revision de la  facturacion realizada en el segundo trimestre en el Sanatorio Agua de Dios obteniendose 914 atenciones en los programas de proteccion especifica y deteccion temprana. Se puede notar que el contar con una enfermera mas en el area de consulta de pyp y realizar consulta en colegios aumento la atencion en dichos programas. Cabe resaltar que a partir del mes de abril se conto con gestoras de salud quienes realizan visita casa a casa donde realizan canalizacion a los programas de promocion. Se puede evidenciar que el cumplimiento de la meta semestral es del 42,71%, 7,29% por debajo de lo que deberiamos haber alcanzado. se espera que con las labores de las gestoras de salud nos pongamos al dia con este indicador.</t>
  </si>
  <si>
    <t>Se tomo como base de poblacion objetode 25 a 69 años de las bases de datos de las EPS con las cuales se tiene contrato con la institucion dando como resultado 645 mujeres en edad fertil, Durante el segundo trimestre se tomaron 96 citologias evidenciando un porcetaje de cumplimiento para el trimestre de 60 %, con relacion al primer trimestre se obtuvo un aumento del 2%.Durante el segundo trimestre se realizo capacitacion al total del personal de salud de la institucion con el fin de mejorar la canalizacion a la toma de citologia. A partir del mes de marzo se cuenta con 4 gestoras de salud , las cuales realizan canalizacion casa a casa para asi cumplir con la meta.</t>
  </si>
  <si>
    <t>Para el primer trimestre no se notificaron pacientes con diagnostico de hansen en el municipo de agua de dios ese, se visitaron 1047 en Cundinamarca deacuerdo a un convenio establecido con la gobernacion.</t>
  </si>
  <si>
    <t>Para el segundo no se notificaron pacoentes con diagnostico de hansen en el municipo de agua de dios ese, sin embargo de bases de datos anteriores se visitaron 550 convivientes</t>
  </si>
  <si>
    <t xml:space="preserve">PLAN ESTRATÉGICO INSTITUCIONAL  DE DESARROLLO ADMINISTRATIVO 2015 -2018 </t>
  </si>
  <si>
    <t>resultado I semestre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</si>
</sst>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Arial Narrow"/>
      <family val="2"/>
    </font>
    <font>
      <b/>
      <sz val="12"/>
      <color theme="1"/>
      <name val="Calibri"/>
      <family val="2"/>
      <scheme val="minor"/>
    </font>
    <font>
      <sz val="11"/>
      <name val="Calibri"/>
      <family val="2"/>
      <scheme val="minor"/>
    </font>
    <font>
      <b/>
      <sz val="14"/>
      <color theme="1"/>
      <name val="Arial Narrow"/>
      <family val="2"/>
    </font>
  </fonts>
  <fills count="3">
    <fill>
      <patternFill patternType="none"/>
    </fill>
    <fill>
      <patternFill patternType="gray125"/>
    </fill>
    <fill>
      <patternFill patternType="solid">
        <fgColor theme="3"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49" fontId="0" fillId="0" borderId="1" xfId="0" applyNumberFormat="1" applyFill="1" applyBorder="1" applyAlignment="1">
      <alignment horizontal="center" vertical="center" wrapText="1"/>
    </xf>
    <xf numFmtId="0" fontId="0" fillId="0" borderId="0" xfId="0" applyAlignment="1">
      <alignment horizontal="left" vertical="center" wrapText="1"/>
    </xf>
    <xf numFmtId="9" fontId="0" fillId="0" borderId="0" xfId="2" applyFont="1" applyAlignment="1">
      <alignment horizontal="left" vertical="center" wrapText="1"/>
    </xf>
    <xf numFmtId="43" fontId="3" fillId="0" borderId="1" xfId="1" applyFont="1" applyFill="1" applyBorder="1" applyAlignment="1">
      <alignment horizontal="center" vertical="center" wrapText="1"/>
    </xf>
    <xf numFmtId="0" fontId="0" fillId="0" borderId="1" xfId="0" applyBorder="1" applyAlignment="1">
      <alignment horizontal="left" vertical="center" wrapText="1"/>
    </xf>
    <xf numFmtId="9" fontId="5" fillId="0" borderId="1" xfId="2" applyFont="1" applyBorder="1" applyAlignment="1">
      <alignment horizontal="left" vertical="center" wrapText="1"/>
    </xf>
    <xf numFmtId="9" fontId="0" fillId="0" borderId="1" xfId="2" applyFont="1" applyBorder="1" applyAlignment="1">
      <alignment horizontal="left" vertical="center" wrapText="1"/>
    </xf>
    <xf numFmtId="9" fontId="2" fillId="0" borderId="1" xfId="2" applyFont="1" applyBorder="1" applyAlignment="1">
      <alignment horizontal="left" vertical="center" wrapText="1"/>
    </xf>
    <xf numFmtId="164" fontId="2" fillId="0" borderId="1" xfId="1" applyNumberFormat="1" applyFont="1" applyBorder="1" applyAlignment="1">
      <alignment horizontal="left" vertical="center" wrapText="1"/>
    </xf>
    <xf numFmtId="10" fontId="2" fillId="0" borderId="1" xfId="2" applyNumberFormat="1"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Fill="1" applyBorder="1" applyAlignment="1">
      <alignment horizontal="left" vertical="center" wrapText="1"/>
    </xf>
    <xf numFmtId="0" fontId="5" fillId="0" borderId="1" xfId="0" applyFont="1" applyBorder="1" applyAlignment="1">
      <alignment horizontal="left" vertical="center" wrapText="1"/>
    </xf>
    <xf numFmtId="9" fontId="5" fillId="0" borderId="1" xfId="2"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Fill="1"/>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9" fontId="4" fillId="2" borderId="1" xfId="2" applyFont="1" applyFill="1" applyBorder="1" applyAlignment="1">
      <alignment horizontal="center" vertical="center" wrapText="1"/>
    </xf>
    <xf numFmtId="9" fontId="4" fillId="2" borderId="1" xfId="2"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85725</xdr:rowOff>
    </xdr:from>
    <xdr:to>
      <xdr:col>1</xdr:col>
      <xdr:colOff>1691767</xdr:colOff>
      <xdr:row>2</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85750"/>
          <a:ext cx="3025267" cy="600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zoomScale="70" zoomScaleNormal="70" workbookViewId="0">
      <selection activeCell="A3" sqref="A3"/>
    </sheetView>
  </sheetViews>
  <sheetFormatPr baseColWidth="10" defaultRowHeight="15" x14ac:dyDescent="0.25"/>
  <cols>
    <col min="1" max="1" width="22.5703125" style="2" customWidth="1"/>
    <col min="2" max="2" width="28.5703125" style="2" customWidth="1"/>
    <col min="3" max="4" width="14.7109375" style="2" customWidth="1"/>
    <col min="5" max="5" width="18.85546875" style="2" customWidth="1"/>
    <col min="6" max="6" width="15.28515625" style="2" customWidth="1"/>
    <col min="7" max="7" width="46.28515625" style="2" customWidth="1"/>
    <col min="8" max="8" width="11.42578125" style="2"/>
    <col min="9" max="9" width="14.28515625" style="2" customWidth="1"/>
    <col min="10" max="13" width="11.42578125" style="2"/>
    <col min="14" max="14" width="23.85546875" style="2" customWidth="1"/>
    <col min="15" max="15" width="11.42578125" style="2" customWidth="1"/>
    <col min="16" max="16" width="11.42578125" style="3" customWidth="1"/>
    <col min="17" max="17" width="56.28515625" style="2" customWidth="1"/>
    <col min="18" max="18" width="11.42578125" style="2" customWidth="1"/>
    <col min="19" max="20" width="11.42578125" style="3" customWidth="1"/>
    <col min="21" max="21" width="55.28515625" style="2" customWidth="1"/>
    <col min="22" max="16384" width="11.42578125" style="2"/>
  </cols>
  <sheetData>
    <row r="1" spans="1:21" ht="15.75" thickBot="1" x14ac:dyDescent="0.3"/>
    <row r="2" spans="1:21" s="16" customFormat="1" ht="67.5" customHeight="1" thickBot="1" x14ac:dyDescent="0.3">
      <c r="C2" s="17" t="s">
        <v>109</v>
      </c>
      <c r="D2" s="18"/>
      <c r="E2" s="18"/>
      <c r="F2" s="18"/>
      <c r="G2" s="18"/>
      <c r="H2" s="18"/>
      <c r="I2" s="18"/>
      <c r="J2" s="18"/>
      <c r="K2" s="18"/>
      <c r="L2" s="18"/>
      <c r="M2" s="19"/>
    </row>
    <row r="6" spans="1:21" ht="63" customHeight="1" x14ac:dyDescent="0.25">
      <c r="A6" s="20" t="s">
        <v>0</v>
      </c>
      <c r="B6" s="20" t="s">
        <v>1</v>
      </c>
      <c r="C6" s="20" t="s">
        <v>2</v>
      </c>
      <c r="D6" s="20" t="s">
        <v>3</v>
      </c>
      <c r="E6" s="20" t="s">
        <v>4</v>
      </c>
      <c r="F6" s="20" t="s">
        <v>5</v>
      </c>
      <c r="G6" s="20" t="s">
        <v>6</v>
      </c>
      <c r="H6" s="20" t="s">
        <v>7</v>
      </c>
      <c r="I6" s="20" t="s">
        <v>8</v>
      </c>
      <c r="J6" s="20" t="s">
        <v>9</v>
      </c>
      <c r="K6" s="20" t="s">
        <v>10</v>
      </c>
      <c r="L6" s="20" t="s">
        <v>11</v>
      </c>
      <c r="M6" s="20" t="s">
        <v>12</v>
      </c>
      <c r="N6" s="20" t="s">
        <v>13</v>
      </c>
      <c r="O6" s="21" t="s">
        <v>14</v>
      </c>
      <c r="P6" s="21"/>
      <c r="Q6" s="20" t="s">
        <v>15</v>
      </c>
      <c r="R6" s="22" t="s">
        <v>16</v>
      </c>
      <c r="S6" s="22"/>
      <c r="T6" s="23" t="s">
        <v>110</v>
      </c>
      <c r="U6" s="20" t="s">
        <v>15</v>
      </c>
    </row>
    <row r="7" spans="1:21" ht="90" x14ac:dyDescent="0.25">
      <c r="A7" s="15" t="s">
        <v>17</v>
      </c>
      <c r="B7" s="15" t="s">
        <v>18</v>
      </c>
      <c r="C7" s="5" t="s">
        <v>19</v>
      </c>
      <c r="D7" s="5" t="s">
        <v>20</v>
      </c>
      <c r="E7" s="5" t="s">
        <v>21</v>
      </c>
      <c r="F7" s="5" t="s">
        <v>22</v>
      </c>
      <c r="G7" s="5" t="s">
        <v>23</v>
      </c>
      <c r="H7" s="5">
        <v>2.6</v>
      </c>
      <c r="I7" s="5">
        <v>3</v>
      </c>
      <c r="J7" s="5">
        <v>3</v>
      </c>
      <c r="K7" s="5">
        <v>3</v>
      </c>
      <c r="L7" s="5">
        <v>3</v>
      </c>
      <c r="M7" s="5">
        <v>3</v>
      </c>
      <c r="N7" s="5">
        <v>3</v>
      </c>
      <c r="O7" s="5">
        <v>2.8</v>
      </c>
      <c r="P7" s="6">
        <f>I7/O7</f>
        <v>1.0714285714285714</v>
      </c>
      <c r="Q7" s="5" t="s">
        <v>24</v>
      </c>
      <c r="R7" s="5">
        <v>2.6</v>
      </c>
      <c r="S7" s="6">
        <f>I7/R7</f>
        <v>1.1538461538461537</v>
      </c>
      <c r="T7" s="6">
        <f>I7/((O7+R7)/2)</f>
        <v>1.1111111111111109</v>
      </c>
      <c r="U7" s="5" t="s">
        <v>25</v>
      </c>
    </row>
    <row r="8" spans="1:21" ht="90" x14ac:dyDescent="0.25">
      <c r="A8" s="15"/>
      <c r="B8" s="15"/>
      <c r="C8" s="5" t="s">
        <v>19</v>
      </c>
      <c r="D8" s="5" t="s">
        <v>20</v>
      </c>
      <c r="E8" s="5" t="s">
        <v>26</v>
      </c>
      <c r="F8" s="5" t="s">
        <v>22</v>
      </c>
      <c r="G8" s="5" t="s">
        <v>27</v>
      </c>
      <c r="H8" s="5">
        <v>34.5</v>
      </c>
      <c r="I8" s="5">
        <v>30</v>
      </c>
      <c r="J8" s="5">
        <v>30</v>
      </c>
      <c r="K8" s="5">
        <v>30</v>
      </c>
      <c r="L8" s="5">
        <v>30</v>
      </c>
      <c r="M8" s="5">
        <v>30</v>
      </c>
      <c r="N8" s="5">
        <v>30</v>
      </c>
      <c r="O8" s="5">
        <v>30</v>
      </c>
      <c r="P8" s="7">
        <f>O8/I8</f>
        <v>1</v>
      </c>
      <c r="Q8" s="5" t="s">
        <v>28</v>
      </c>
      <c r="R8" s="5">
        <v>30.4</v>
      </c>
      <c r="S8" s="7">
        <f>R8/I8</f>
        <v>1.0133333333333332</v>
      </c>
      <c r="T8" s="7">
        <v>1</v>
      </c>
      <c r="U8" s="5" t="s">
        <v>29</v>
      </c>
    </row>
    <row r="9" spans="1:21" ht="90" x14ac:dyDescent="0.25">
      <c r="A9" s="15"/>
      <c r="B9" s="15"/>
      <c r="C9" s="5" t="s">
        <v>19</v>
      </c>
      <c r="D9" s="5" t="s">
        <v>20</v>
      </c>
      <c r="E9" s="5" t="s">
        <v>30</v>
      </c>
      <c r="F9" s="5" t="s">
        <v>22</v>
      </c>
      <c r="G9" s="5" t="s">
        <v>31</v>
      </c>
      <c r="H9" s="5">
        <v>0</v>
      </c>
      <c r="I9" s="5">
        <v>1</v>
      </c>
      <c r="J9" s="5">
        <v>1</v>
      </c>
      <c r="K9" s="5">
        <v>1</v>
      </c>
      <c r="L9" s="5">
        <v>1</v>
      </c>
      <c r="M9" s="5">
        <v>1</v>
      </c>
      <c r="N9" s="5" t="s">
        <v>32</v>
      </c>
      <c r="O9" s="5">
        <v>1</v>
      </c>
      <c r="P9" s="7">
        <f>O9/I9</f>
        <v>1</v>
      </c>
      <c r="Q9" s="5" t="s">
        <v>33</v>
      </c>
      <c r="R9" s="5">
        <v>1</v>
      </c>
      <c r="S9" s="7">
        <f>R9/I9</f>
        <v>1</v>
      </c>
      <c r="T9" s="7">
        <v>1</v>
      </c>
      <c r="U9" s="5" t="s">
        <v>34</v>
      </c>
    </row>
    <row r="10" spans="1:21" ht="105" x14ac:dyDescent="0.25">
      <c r="A10" s="15"/>
      <c r="B10" s="15"/>
      <c r="C10" s="5" t="s">
        <v>19</v>
      </c>
      <c r="D10" s="5" t="s">
        <v>35</v>
      </c>
      <c r="E10" s="5" t="s">
        <v>36</v>
      </c>
      <c r="F10" s="5" t="s">
        <v>22</v>
      </c>
      <c r="G10" s="5" t="s">
        <v>37</v>
      </c>
      <c r="H10" s="5">
        <v>1</v>
      </c>
      <c r="I10" s="5">
        <v>1</v>
      </c>
      <c r="J10" s="5">
        <v>1</v>
      </c>
      <c r="K10" s="5">
        <v>1</v>
      </c>
      <c r="L10" s="5">
        <v>1</v>
      </c>
      <c r="M10" s="5">
        <v>1</v>
      </c>
      <c r="N10" s="5" t="s">
        <v>38</v>
      </c>
      <c r="O10" s="5">
        <v>1</v>
      </c>
      <c r="P10" s="7">
        <f>O10/I10</f>
        <v>1</v>
      </c>
      <c r="Q10" s="5" t="s">
        <v>39</v>
      </c>
      <c r="R10" s="5">
        <v>1</v>
      </c>
      <c r="S10" s="7">
        <f>R10/I10</f>
        <v>1</v>
      </c>
      <c r="T10" s="7">
        <v>1</v>
      </c>
      <c r="U10" s="5" t="s">
        <v>40</v>
      </c>
    </row>
    <row r="11" spans="1:21" ht="75" x14ac:dyDescent="0.25">
      <c r="A11" s="15"/>
      <c r="B11" s="15"/>
      <c r="C11" s="5" t="s">
        <v>41</v>
      </c>
      <c r="D11" s="5" t="s">
        <v>42</v>
      </c>
      <c r="E11" s="5" t="s">
        <v>43</v>
      </c>
      <c r="F11" s="5" t="s">
        <v>44</v>
      </c>
      <c r="G11" s="5" t="s">
        <v>45</v>
      </c>
      <c r="H11" s="5">
        <v>0.95</v>
      </c>
      <c r="I11" s="5">
        <v>0.95</v>
      </c>
      <c r="J11" s="5">
        <v>0.95</v>
      </c>
      <c r="K11" s="5">
        <v>0.95</v>
      </c>
      <c r="L11" s="5">
        <v>0.95</v>
      </c>
      <c r="M11" s="5">
        <v>0.95</v>
      </c>
      <c r="N11" s="5" t="s">
        <v>46</v>
      </c>
      <c r="O11" s="5">
        <v>1</v>
      </c>
      <c r="P11" s="7">
        <v>1</v>
      </c>
      <c r="Q11" s="5" t="s">
        <v>47</v>
      </c>
      <c r="R11" s="4">
        <f>12/14</f>
        <v>0.8571428571428571</v>
      </c>
      <c r="S11" s="7">
        <f>R11/I11</f>
        <v>0.90225563909774431</v>
      </c>
      <c r="T11" s="8">
        <f>27/29</f>
        <v>0.93103448275862066</v>
      </c>
      <c r="U11" s="1" t="s">
        <v>104</v>
      </c>
    </row>
    <row r="12" spans="1:21" ht="285" x14ac:dyDescent="0.25">
      <c r="A12" s="15"/>
      <c r="B12" s="15" t="s">
        <v>48</v>
      </c>
      <c r="C12" s="5" t="s">
        <v>41</v>
      </c>
      <c r="D12" s="5" t="s">
        <v>49</v>
      </c>
      <c r="E12" s="5" t="s">
        <v>50</v>
      </c>
      <c r="F12" s="5" t="s">
        <v>22</v>
      </c>
      <c r="G12" s="5" t="s">
        <v>51</v>
      </c>
      <c r="H12" s="5">
        <v>0.88</v>
      </c>
      <c r="I12" s="5">
        <v>0.9</v>
      </c>
      <c r="J12" s="5">
        <v>0.75</v>
      </c>
      <c r="K12" s="5">
        <v>0.8</v>
      </c>
      <c r="L12" s="5">
        <v>0.85</v>
      </c>
      <c r="M12" s="5">
        <v>0.9</v>
      </c>
      <c r="N12" s="5">
        <v>0.75</v>
      </c>
      <c r="O12" s="9">
        <v>544</v>
      </c>
      <c r="P12" s="8">
        <f>544/(4552*0.75)</f>
        <v>0.15934387814879905</v>
      </c>
      <c r="Q12" s="5" t="s">
        <v>93</v>
      </c>
      <c r="R12" s="9">
        <v>914</v>
      </c>
      <c r="S12" s="8">
        <f>914/(4552*0.75)</f>
        <v>0.26772114821323961</v>
      </c>
      <c r="T12" s="10">
        <f>(914+544)/(4552*0.75)</f>
        <v>0.42706502636203869</v>
      </c>
      <c r="U12" s="5" t="s">
        <v>105</v>
      </c>
    </row>
    <row r="13" spans="1:21" ht="135" x14ac:dyDescent="0.25">
      <c r="A13" s="15"/>
      <c r="B13" s="15"/>
      <c r="C13" s="5" t="s">
        <v>41</v>
      </c>
      <c r="D13" s="5" t="s">
        <v>49</v>
      </c>
      <c r="E13" s="5" t="s">
        <v>52</v>
      </c>
      <c r="F13" s="5" t="s">
        <v>22</v>
      </c>
      <c r="G13" s="5" t="s">
        <v>53</v>
      </c>
      <c r="H13" s="5">
        <v>7</v>
      </c>
      <c r="I13" s="5">
        <v>380</v>
      </c>
      <c r="J13" s="5">
        <v>85</v>
      </c>
      <c r="K13" s="5">
        <v>95</v>
      </c>
      <c r="L13" s="5">
        <v>100</v>
      </c>
      <c r="M13" s="5">
        <v>100</v>
      </c>
      <c r="N13" s="5">
        <v>85</v>
      </c>
      <c r="O13" s="11">
        <v>7</v>
      </c>
      <c r="P13" s="8">
        <f>O13/J13</f>
        <v>8.2352941176470587E-2</v>
      </c>
      <c r="Q13" s="5" t="s">
        <v>54</v>
      </c>
      <c r="R13" s="11">
        <v>15</v>
      </c>
      <c r="S13" s="8">
        <f>R13/J13</f>
        <v>0.17647058823529413</v>
      </c>
      <c r="T13" s="8">
        <f>(O13+R13)/J13</f>
        <v>0.25882352941176473</v>
      </c>
      <c r="U13" s="5" t="s">
        <v>94</v>
      </c>
    </row>
    <row r="14" spans="1:21" ht="192.75" customHeight="1" x14ac:dyDescent="0.25">
      <c r="A14" s="15"/>
      <c r="B14" s="15"/>
      <c r="C14" s="5" t="s">
        <v>41</v>
      </c>
      <c r="D14" s="5" t="s">
        <v>49</v>
      </c>
      <c r="E14" s="5" t="s">
        <v>55</v>
      </c>
      <c r="F14" s="5" t="s">
        <v>22</v>
      </c>
      <c r="G14" s="5" t="s">
        <v>56</v>
      </c>
      <c r="H14" s="5">
        <v>633</v>
      </c>
      <c r="I14" s="5">
        <v>2750</v>
      </c>
      <c r="J14" s="5">
        <v>645</v>
      </c>
      <c r="K14" s="5">
        <v>655</v>
      </c>
      <c r="L14" s="5">
        <v>725</v>
      </c>
      <c r="M14" s="5">
        <v>725</v>
      </c>
      <c r="N14" s="5">
        <v>645</v>
      </c>
      <c r="O14" s="11">
        <v>93</v>
      </c>
      <c r="P14" s="8">
        <f>O14/J14</f>
        <v>0.14418604651162792</v>
      </c>
      <c r="Q14" s="5" t="s">
        <v>57</v>
      </c>
      <c r="R14" s="11">
        <v>96</v>
      </c>
      <c r="S14" s="8">
        <f>R14/J14</f>
        <v>0.14883720930232558</v>
      </c>
      <c r="T14" s="8">
        <f>(O14+R14)/J14</f>
        <v>0.2930232558139535</v>
      </c>
      <c r="U14" s="5" t="s">
        <v>106</v>
      </c>
    </row>
    <row r="15" spans="1:21" ht="225" x14ac:dyDescent="0.25">
      <c r="A15" s="15"/>
      <c r="B15" s="15"/>
      <c r="C15" s="5" t="s">
        <v>41</v>
      </c>
      <c r="D15" s="5" t="s">
        <v>58</v>
      </c>
      <c r="E15" s="5" t="s">
        <v>59</v>
      </c>
      <c r="F15" s="5" t="s">
        <v>22</v>
      </c>
      <c r="G15" s="5" t="s">
        <v>60</v>
      </c>
      <c r="H15" s="5">
        <v>0.95</v>
      </c>
      <c r="I15" s="5">
        <v>0.95</v>
      </c>
      <c r="J15" s="5">
        <v>0.95</v>
      </c>
      <c r="K15" s="5">
        <v>0.95</v>
      </c>
      <c r="L15" s="5">
        <v>0.95</v>
      </c>
      <c r="M15" s="5">
        <v>0.95</v>
      </c>
      <c r="N15" s="5">
        <v>0.95</v>
      </c>
      <c r="O15" s="13">
        <v>126</v>
      </c>
      <c r="P15" s="6">
        <v>1</v>
      </c>
      <c r="Q15" s="13" t="s">
        <v>61</v>
      </c>
      <c r="R15" s="13">
        <v>0.47</v>
      </c>
      <c r="S15" s="6">
        <f>R15/I15</f>
        <v>0.49473684210526314</v>
      </c>
      <c r="T15" s="14">
        <v>0.56999999999999995</v>
      </c>
      <c r="U15" s="5" t="s">
        <v>95</v>
      </c>
    </row>
    <row r="16" spans="1:21" ht="165" x14ac:dyDescent="0.25">
      <c r="A16" s="15"/>
      <c r="B16" s="15"/>
      <c r="C16" s="5" t="s">
        <v>41</v>
      </c>
      <c r="D16" s="5" t="s">
        <v>58</v>
      </c>
      <c r="E16" s="5" t="s">
        <v>62</v>
      </c>
      <c r="F16" s="5" t="s">
        <v>22</v>
      </c>
      <c r="G16" s="5" t="s">
        <v>63</v>
      </c>
      <c r="H16" s="5">
        <v>0.95</v>
      </c>
      <c r="I16" s="5">
        <v>0.95</v>
      </c>
      <c r="J16" s="5">
        <v>0.95</v>
      </c>
      <c r="K16" s="5">
        <v>0.95</v>
      </c>
      <c r="L16" s="5">
        <v>0.95</v>
      </c>
      <c r="M16" s="5">
        <v>0.95</v>
      </c>
      <c r="N16" s="5">
        <v>0.95</v>
      </c>
      <c r="O16" s="12">
        <v>1</v>
      </c>
      <c r="P16" s="7">
        <f>O16/I16</f>
        <v>1.0526315789473684</v>
      </c>
      <c r="Q16" s="5" t="s">
        <v>96</v>
      </c>
      <c r="R16" s="5">
        <v>1</v>
      </c>
      <c r="S16" s="7">
        <f>R16/I16</f>
        <v>1.0526315789473684</v>
      </c>
      <c r="T16" s="7">
        <v>1</v>
      </c>
      <c r="U16" s="5" t="s">
        <v>64</v>
      </c>
    </row>
    <row r="17" spans="1:21" ht="165" x14ac:dyDescent="0.25">
      <c r="A17" s="15"/>
      <c r="B17" s="15"/>
      <c r="C17" s="5" t="s">
        <v>41</v>
      </c>
      <c r="D17" s="5" t="s">
        <v>58</v>
      </c>
      <c r="E17" s="5" t="s">
        <v>65</v>
      </c>
      <c r="F17" s="5" t="s">
        <v>22</v>
      </c>
      <c r="G17" s="5" t="s">
        <v>66</v>
      </c>
      <c r="H17" s="5">
        <v>0.95</v>
      </c>
      <c r="I17" s="5">
        <v>0.95</v>
      </c>
      <c r="J17" s="5">
        <v>0.95</v>
      </c>
      <c r="K17" s="5">
        <v>0.95</v>
      </c>
      <c r="L17" s="5">
        <v>0.95</v>
      </c>
      <c r="M17" s="5">
        <v>0.95</v>
      </c>
      <c r="N17" s="5">
        <v>0.95</v>
      </c>
      <c r="O17" s="5">
        <v>1</v>
      </c>
      <c r="P17" s="7">
        <f>O17/I17</f>
        <v>1.0526315789473684</v>
      </c>
      <c r="Q17" s="5" t="s">
        <v>97</v>
      </c>
      <c r="R17" s="5">
        <v>1</v>
      </c>
      <c r="S17" s="7">
        <f>R17/I17</f>
        <v>1.0526315789473684</v>
      </c>
      <c r="T17" s="7">
        <v>1</v>
      </c>
      <c r="U17" s="5" t="s">
        <v>67</v>
      </c>
    </row>
    <row r="18" spans="1:21" ht="150" x14ac:dyDescent="0.25">
      <c r="A18" s="15"/>
      <c r="B18" s="15"/>
      <c r="C18" s="5" t="s">
        <v>41</v>
      </c>
      <c r="D18" s="5" t="s">
        <v>68</v>
      </c>
      <c r="E18" s="5" t="s">
        <v>69</v>
      </c>
      <c r="F18" s="5" t="s">
        <v>22</v>
      </c>
      <c r="G18" s="5" t="s">
        <v>70</v>
      </c>
      <c r="H18" s="5">
        <v>0</v>
      </c>
      <c r="I18" s="5">
        <v>0</v>
      </c>
      <c r="J18" s="5">
        <v>0</v>
      </c>
      <c r="K18" s="5">
        <v>0</v>
      </c>
      <c r="L18" s="5">
        <v>0</v>
      </c>
      <c r="M18" s="5">
        <v>0</v>
      </c>
      <c r="N18" s="5">
        <v>0</v>
      </c>
      <c r="O18" s="5">
        <v>0</v>
      </c>
      <c r="P18" s="7">
        <v>1</v>
      </c>
      <c r="Q18" s="5" t="s">
        <v>98</v>
      </c>
      <c r="R18" s="5">
        <v>0</v>
      </c>
      <c r="S18" s="7">
        <v>1</v>
      </c>
      <c r="T18" s="7">
        <v>1</v>
      </c>
      <c r="U18" s="5" t="s">
        <v>98</v>
      </c>
    </row>
    <row r="19" spans="1:21" ht="150" x14ac:dyDescent="0.25">
      <c r="A19" s="15"/>
      <c r="B19" s="15"/>
      <c r="C19" s="5" t="s">
        <v>41</v>
      </c>
      <c r="D19" s="5" t="s">
        <v>68</v>
      </c>
      <c r="E19" s="5" t="s">
        <v>72</v>
      </c>
      <c r="F19" s="5" t="s">
        <v>22</v>
      </c>
      <c r="G19" s="5" t="s">
        <v>73</v>
      </c>
      <c r="H19" s="5">
        <v>0</v>
      </c>
      <c r="I19" s="5">
        <v>0</v>
      </c>
      <c r="J19" s="5">
        <v>0</v>
      </c>
      <c r="K19" s="5">
        <v>0</v>
      </c>
      <c r="L19" s="5">
        <v>0</v>
      </c>
      <c r="M19" s="5">
        <v>0</v>
      </c>
      <c r="N19" s="5">
        <v>0</v>
      </c>
      <c r="O19" s="5">
        <v>0</v>
      </c>
      <c r="P19" s="7">
        <v>1</v>
      </c>
      <c r="Q19" s="5" t="s">
        <v>71</v>
      </c>
      <c r="R19" s="5">
        <v>0</v>
      </c>
      <c r="S19" s="7">
        <v>1</v>
      </c>
      <c r="T19" s="7">
        <v>1</v>
      </c>
      <c r="U19" s="5" t="s">
        <v>71</v>
      </c>
    </row>
    <row r="20" spans="1:21" ht="240" x14ac:dyDescent="0.25">
      <c r="A20" s="15"/>
      <c r="B20" s="15"/>
      <c r="C20" s="5" t="s">
        <v>41</v>
      </c>
      <c r="D20" s="5" t="s">
        <v>74</v>
      </c>
      <c r="E20" s="5" t="s">
        <v>75</v>
      </c>
      <c r="F20" s="5" t="s">
        <v>22</v>
      </c>
      <c r="G20" s="5" t="s">
        <v>76</v>
      </c>
      <c r="H20" s="5">
        <v>0.87</v>
      </c>
      <c r="I20" s="5">
        <v>0.92</v>
      </c>
      <c r="J20" s="5">
        <v>0.88</v>
      </c>
      <c r="K20" s="5">
        <v>0.9</v>
      </c>
      <c r="L20" s="5">
        <v>0.91</v>
      </c>
      <c r="M20" s="5">
        <v>0.92</v>
      </c>
      <c r="N20" s="5">
        <v>0.88</v>
      </c>
      <c r="O20" s="5">
        <v>1</v>
      </c>
      <c r="P20" s="7">
        <f>O20/I20</f>
        <v>1.0869565217391304</v>
      </c>
      <c r="Q20" s="5" t="s">
        <v>99</v>
      </c>
      <c r="R20" s="5">
        <v>0.96</v>
      </c>
      <c r="S20" s="7">
        <f>R20/I20</f>
        <v>1.0434782608695652</v>
      </c>
      <c r="T20" s="7">
        <v>1</v>
      </c>
      <c r="U20" s="5" t="s">
        <v>100</v>
      </c>
    </row>
    <row r="21" spans="1:21" ht="165" x14ac:dyDescent="0.25">
      <c r="A21" s="15"/>
      <c r="B21" s="15"/>
      <c r="C21" s="5" t="s">
        <v>41</v>
      </c>
      <c r="D21" s="5" t="s">
        <v>74</v>
      </c>
      <c r="E21" s="5" t="s">
        <v>77</v>
      </c>
      <c r="F21" s="5" t="s">
        <v>22</v>
      </c>
      <c r="G21" s="5" t="s">
        <v>78</v>
      </c>
      <c r="H21" s="5">
        <v>633</v>
      </c>
      <c r="I21" s="5">
        <v>2750</v>
      </c>
      <c r="J21" s="5">
        <v>645</v>
      </c>
      <c r="K21" s="5">
        <v>655</v>
      </c>
      <c r="L21" s="5">
        <v>725</v>
      </c>
      <c r="M21" s="5">
        <v>725</v>
      </c>
      <c r="N21" s="5">
        <v>645</v>
      </c>
      <c r="O21" s="5">
        <v>93</v>
      </c>
      <c r="P21" s="8">
        <f>O21/J21</f>
        <v>0.14418604651162792</v>
      </c>
      <c r="Q21" s="12" t="s">
        <v>79</v>
      </c>
      <c r="R21" s="11">
        <v>96</v>
      </c>
      <c r="S21" s="8">
        <f>R21/J21</f>
        <v>0.14883720930232558</v>
      </c>
      <c r="T21" s="8">
        <f>(R21+O21)/J21</f>
        <v>0.2930232558139535</v>
      </c>
      <c r="U21" s="5" t="s">
        <v>101</v>
      </c>
    </row>
    <row r="22" spans="1:21" ht="90" x14ac:dyDescent="0.25">
      <c r="A22" s="15" t="s">
        <v>80</v>
      </c>
      <c r="B22" s="15" t="s">
        <v>81</v>
      </c>
      <c r="C22" s="5" t="s">
        <v>82</v>
      </c>
      <c r="D22" s="5" t="s">
        <v>83</v>
      </c>
      <c r="E22" s="5" t="s">
        <v>84</v>
      </c>
      <c r="F22" s="5" t="s">
        <v>85</v>
      </c>
      <c r="G22" s="5" t="s">
        <v>86</v>
      </c>
      <c r="H22" s="5">
        <v>4</v>
      </c>
      <c r="I22" s="5">
        <v>4</v>
      </c>
      <c r="J22" s="5">
        <v>1</v>
      </c>
      <c r="K22" s="5">
        <v>1</v>
      </c>
      <c r="L22" s="5">
        <v>1</v>
      </c>
      <c r="M22" s="5">
        <v>1</v>
      </c>
      <c r="N22" s="5">
        <v>1</v>
      </c>
      <c r="O22" s="5">
        <v>0</v>
      </c>
      <c r="P22" s="8">
        <f>O22/I22</f>
        <v>0</v>
      </c>
      <c r="Q22" s="5" t="s">
        <v>87</v>
      </c>
      <c r="R22" s="5">
        <v>1</v>
      </c>
      <c r="S22" s="7">
        <v>1</v>
      </c>
      <c r="T22" s="7">
        <v>1</v>
      </c>
      <c r="U22" s="5" t="s">
        <v>102</v>
      </c>
    </row>
    <row r="23" spans="1:21" ht="165" x14ac:dyDescent="0.25">
      <c r="A23" s="15"/>
      <c r="B23" s="15"/>
      <c r="C23" s="5" t="s">
        <v>41</v>
      </c>
      <c r="D23" s="5" t="s">
        <v>88</v>
      </c>
      <c r="E23" s="5" t="s">
        <v>89</v>
      </c>
      <c r="F23" s="5" t="s">
        <v>90</v>
      </c>
      <c r="G23" s="5" t="s">
        <v>103</v>
      </c>
      <c r="H23" s="5">
        <v>1024</v>
      </c>
      <c r="I23" s="5" t="s">
        <v>91</v>
      </c>
      <c r="J23" s="7">
        <v>1</v>
      </c>
      <c r="K23" s="5">
        <v>1</v>
      </c>
      <c r="L23" s="5">
        <v>1</v>
      </c>
      <c r="M23" s="5">
        <v>1</v>
      </c>
      <c r="N23" s="5" t="s">
        <v>92</v>
      </c>
      <c r="O23" s="13">
        <v>100</v>
      </c>
      <c r="P23" s="6">
        <f>O23/H23</f>
        <v>9.765625E-2</v>
      </c>
      <c r="Q23" s="13" t="s">
        <v>107</v>
      </c>
      <c r="R23" s="13">
        <v>550</v>
      </c>
      <c r="S23" s="6">
        <f>R23/H23</f>
        <v>0.537109375</v>
      </c>
      <c r="T23" s="6">
        <f>(O23+R23)/H23</f>
        <v>0.634765625</v>
      </c>
      <c r="U23" s="5" t="s">
        <v>108</v>
      </c>
    </row>
  </sheetData>
  <mergeCells count="8">
    <mergeCell ref="C2:M2"/>
    <mergeCell ref="R6:S6"/>
    <mergeCell ref="A7:A21"/>
    <mergeCell ref="B7:B11"/>
    <mergeCell ref="B12:B21"/>
    <mergeCell ref="A22:A23"/>
    <mergeCell ref="B22:B23"/>
    <mergeCell ref="O6:P6"/>
  </mergeCells>
  <pageMargins left="0.31496062992125984" right="0.31496062992125984" top="0.55118110236220474" bottom="0.55118110236220474" header="0.31496062992125984" footer="0.31496062992125984"/>
  <pageSetup scale="8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2015-08-10T12:38:06Z</cp:lastPrinted>
  <dcterms:created xsi:type="dcterms:W3CDTF">2015-08-10T12:38:30Z</dcterms:created>
  <dcterms:modified xsi:type="dcterms:W3CDTF">2015-08-18T17:57:23Z</dcterms:modified>
</cp:coreProperties>
</file>